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Sones Cellars\Grape Contracts\"/>
    </mc:Choice>
  </mc:AlternateContent>
  <xr:revisionPtr revIDLastSave="0" documentId="8_{FA6D01B5-B7D7-4A4D-BE9B-D6852A29F189}" xr6:coauthVersionLast="47" xr6:coauthVersionMax="47" xr10:uidLastSave="{00000000-0000-0000-0000-000000000000}"/>
  <bookViews>
    <workbookView xWindow="-120" yWindow="-120" windowWidth="25440" windowHeight="15390" xr2:uid="{DEC6F08D-0083-4F93-9B95-74905640CA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8" i="1"/>
  <c r="D9" i="1"/>
  <c r="D7" i="1"/>
  <c r="D4" i="1"/>
  <c r="D17" i="1"/>
  <c r="E17" i="1" s="1"/>
  <c r="C10" i="1"/>
  <c r="C23" i="1"/>
  <c r="D19" i="1" s="1"/>
  <c r="C7" i="1"/>
  <c r="E4" i="1"/>
  <c r="C12" i="1" l="1"/>
  <c r="E12" i="1" s="1"/>
  <c r="D21" i="1"/>
  <c r="D22" i="1"/>
  <c r="D20" i="1"/>
  <c r="D10" i="1"/>
  <c r="C25" i="1" l="1"/>
  <c r="E25" i="1" s="1"/>
  <c r="E30" i="1" s="1"/>
  <c r="E31" i="1" s="1"/>
  <c r="D23" i="1"/>
</calcChain>
</file>

<file path=xl/sharedStrings.xml><?xml version="1.0" encoding="utf-8"?>
<sst xmlns="http://schemas.openxmlformats.org/spreadsheetml/2006/main" count="30" uniqueCount="24">
  <si>
    <t>Harvest 2023</t>
  </si>
  <si>
    <t>Basor Terrace Vineyard</t>
  </si>
  <si>
    <t>Viognier</t>
  </si>
  <si>
    <t>$2,700/Ton</t>
  </si>
  <si>
    <t>Vol Produced</t>
  </si>
  <si>
    <t>Received</t>
  </si>
  <si>
    <t>$</t>
  </si>
  <si>
    <t>Basor Bottling  10 Cases</t>
  </si>
  <si>
    <t>Sones HH White</t>
  </si>
  <si>
    <t>%</t>
  </si>
  <si>
    <t>Sones purchased %  crop</t>
  </si>
  <si>
    <t>Pinot Noir</t>
  </si>
  <si>
    <t>$3,000/Ton</t>
  </si>
  <si>
    <t>Sones Newtown Noir</t>
  </si>
  <si>
    <t>Sones Pinot Noir</t>
  </si>
  <si>
    <t>Cases Produced and Bottled for John</t>
  </si>
  <si>
    <t>gals</t>
  </si>
  <si>
    <t>Tons</t>
  </si>
  <si>
    <t>Basor Bottling  16.5 Cases</t>
  </si>
  <si>
    <t>Sones Bottling  7 Cases</t>
  </si>
  <si>
    <t>Sones Bottling  23 Cases</t>
  </si>
  <si>
    <t>Less 26.5 cases produced for Luci and John</t>
  </si>
  <si>
    <t xml:space="preserve"> $25.00 per case   318 Bottles</t>
  </si>
  <si>
    <t>Total of Grapes purchased by Sones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</si>
</sst>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JournalUltra"/>
    </font>
    <font>
      <sz val="16"/>
      <color theme="1"/>
      <name val="JournalUltra"/>
    </font>
    <font>
      <sz val="14"/>
      <color theme="1"/>
      <name val="JournalUltra"/>
    </font>
    <font>
      <b/>
      <sz val="11"/>
      <color theme="1"/>
      <name val="JournalUltra"/>
    </font>
    <font>
      <b/>
      <sz val="16"/>
      <color theme="1"/>
      <name val="JournalUltra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/>
    <xf numFmtId="44" fontId="2" fillId="0" borderId="0" xfId="1" applyFont="1" applyAlignment="1">
      <alignment horizontal="center"/>
    </xf>
    <xf numFmtId="44" fontId="2" fillId="2" borderId="0" xfId="1" applyFont="1" applyFill="1"/>
    <xf numFmtId="44" fontId="2" fillId="2" borderId="0" xfId="0" applyNumberFormat="1" applyFont="1" applyFill="1"/>
    <xf numFmtId="44" fontId="0" fillId="0" borderId="0" xfId="0" applyNumberFormat="1"/>
    <xf numFmtId="0" fontId="4" fillId="0" borderId="0" xfId="0" applyFont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4" fontId="2" fillId="3" borderId="0" xfId="0" applyNumberFormat="1" applyFont="1" applyFill="1"/>
    <xf numFmtId="0" fontId="2" fillId="2" borderId="0" xfId="0" applyFont="1" applyFill="1"/>
    <xf numFmtId="10" fontId="2" fillId="2" borderId="0" xfId="2" applyNumberFormat="1" applyFont="1" applyFill="1"/>
    <xf numFmtId="0" fontId="2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496C-1BFE-4BA7-AB32-E3DD25652186}">
  <dimension ref="A1:I31"/>
  <sheetViews>
    <sheetView tabSelected="1" topLeftCell="A3" workbookViewId="0">
      <selection activeCell="H12" sqref="H12"/>
    </sheetView>
  </sheetViews>
  <sheetFormatPr defaultRowHeight="14.25"/>
  <cols>
    <col min="1" max="1" width="12.875" customWidth="1"/>
    <col min="2" max="2" width="21.375" customWidth="1"/>
    <col min="3" max="3" width="15" customWidth="1"/>
    <col min="4" max="4" width="13.75" style="5" customWidth="1"/>
    <col min="5" max="5" width="14.125" bestFit="1" customWidth="1"/>
  </cols>
  <sheetData>
    <row r="1" spans="1:5" s="2" customFormat="1" ht="20.25">
      <c r="A1" s="18" t="s">
        <v>0</v>
      </c>
      <c r="D1" s="4"/>
    </row>
    <row r="2" spans="1:5" ht="18.75">
      <c r="A2" s="14" t="s">
        <v>1</v>
      </c>
      <c r="D2" s="3" t="s">
        <v>17</v>
      </c>
    </row>
    <row r="3" spans="1:5" s="1" customFormat="1" ht="16.5" customHeight="1">
      <c r="D3" s="3" t="s">
        <v>5</v>
      </c>
      <c r="E3" s="3" t="s">
        <v>6</v>
      </c>
    </row>
    <row r="4" spans="1:5" s="1" customFormat="1" ht="16.5" customHeight="1">
      <c r="A4" s="17" t="s">
        <v>2</v>
      </c>
      <c r="B4" s="1" t="s">
        <v>3</v>
      </c>
      <c r="D4" s="3">
        <f>1050/2000</f>
        <v>0.52500000000000002</v>
      </c>
      <c r="E4" s="10">
        <f>D4*2700</f>
        <v>1417.5</v>
      </c>
    </row>
    <row r="5" spans="1:5" s="1" customFormat="1" ht="16.5" customHeight="1">
      <c r="D5" s="3"/>
    </row>
    <row r="6" spans="1:5" ht="15">
      <c r="C6" s="3" t="s">
        <v>16</v>
      </c>
      <c r="D6" s="5" t="s">
        <v>9</v>
      </c>
    </row>
    <row r="7" spans="1:5" s="1" customFormat="1" ht="15">
      <c r="A7" s="1" t="s">
        <v>7</v>
      </c>
      <c r="C7" s="7">
        <f>10*2.4</f>
        <v>24</v>
      </c>
      <c r="D7" s="8">
        <f>C7/89.2</f>
        <v>0.26905829596412556</v>
      </c>
    </row>
    <row r="8" spans="1:5" s="1" customFormat="1" ht="15">
      <c r="A8" s="1" t="s">
        <v>20</v>
      </c>
      <c r="C8" s="7">
        <v>55.2</v>
      </c>
      <c r="D8" s="8">
        <f t="shared" ref="D8:D9" si="0">C8/89.2</f>
        <v>0.6188340807174888</v>
      </c>
    </row>
    <row r="9" spans="1:5" s="1" customFormat="1" ht="14.25" customHeight="1">
      <c r="A9" s="1" t="s">
        <v>8</v>
      </c>
      <c r="C9" s="7">
        <v>10</v>
      </c>
      <c r="D9" s="8">
        <f t="shared" si="0"/>
        <v>0.11210762331838564</v>
      </c>
    </row>
    <row r="10" spans="1:5" s="1" customFormat="1" ht="15.75" thickBot="1">
      <c r="A10" s="1" t="s">
        <v>4</v>
      </c>
      <c r="C10" s="15">
        <f>SUM(C7:C9)</f>
        <v>89.2</v>
      </c>
      <c r="D10" s="16">
        <f>SUM(D7:D9)</f>
        <v>1</v>
      </c>
    </row>
    <row r="11" spans="1:5" ht="15" thickTop="1"/>
    <row r="12" spans="1:5" s="1" customFormat="1" ht="15">
      <c r="A12" s="20" t="s">
        <v>10</v>
      </c>
      <c r="B12" s="20"/>
      <c r="C12" s="21">
        <f>D8+D9</f>
        <v>0.73094170403587444</v>
      </c>
      <c r="D12" s="22"/>
      <c r="E12" s="11">
        <f>C12*E4</f>
        <v>1036.1098654708521</v>
      </c>
    </row>
    <row r="13" spans="1:5" s="1" customFormat="1" ht="15">
      <c r="D13" s="3"/>
    </row>
    <row r="14" spans="1:5" s="1" customFormat="1" ht="15">
      <c r="D14" s="3"/>
    </row>
    <row r="15" spans="1:5" s="1" customFormat="1" ht="15">
      <c r="A15" s="17" t="s">
        <v>11</v>
      </c>
      <c r="B15" s="1" t="s">
        <v>12</v>
      </c>
      <c r="D15" s="3" t="s">
        <v>17</v>
      </c>
    </row>
    <row r="16" spans="1:5" s="1" customFormat="1" ht="15">
      <c r="D16" s="3" t="s">
        <v>5</v>
      </c>
      <c r="E16" s="3" t="s">
        <v>6</v>
      </c>
    </row>
    <row r="17" spans="1:9" s="1" customFormat="1" ht="15">
      <c r="D17" s="3">
        <f>1887/2000</f>
        <v>0.94350000000000001</v>
      </c>
      <c r="E17" s="9">
        <f>D17*3000</f>
        <v>2830.5</v>
      </c>
    </row>
    <row r="18" spans="1:9" s="1" customFormat="1" ht="15">
      <c r="C18" s="3" t="s">
        <v>16</v>
      </c>
      <c r="D18" s="3"/>
    </row>
    <row r="19" spans="1:9" s="1" customFormat="1" ht="15">
      <c r="A19" s="1" t="s">
        <v>18</v>
      </c>
      <c r="C19" s="3">
        <v>39.6</v>
      </c>
      <c r="D19" s="8">
        <f>C19/$C$23</f>
        <v>0.25319693094629159</v>
      </c>
    </row>
    <row r="20" spans="1:9" s="1" customFormat="1" ht="15">
      <c r="A20" s="1" t="s">
        <v>19</v>
      </c>
      <c r="C20" s="3">
        <v>16.8</v>
      </c>
      <c r="D20" s="8">
        <f t="shared" ref="D20:D22" si="1">C20/$C$23</f>
        <v>0.10741687979539642</v>
      </c>
    </row>
    <row r="21" spans="1:9" s="1" customFormat="1" ht="15">
      <c r="A21" s="1" t="s">
        <v>13</v>
      </c>
      <c r="C21" s="3">
        <v>60</v>
      </c>
      <c r="D21" s="8">
        <f t="shared" si="1"/>
        <v>0.38363171355498721</v>
      </c>
    </row>
    <row r="22" spans="1:9" s="1" customFormat="1" ht="15">
      <c r="A22" s="1" t="s">
        <v>14</v>
      </c>
      <c r="C22" s="3">
        <v>40</v>
      </c>
      <c r="D22" s="8">
        <f t="shared" si="1"/>
        <v>0.25575447570332482</v>
      </c>
    </row>
    <row r="23" spans="1:9" s="1" customFormat="1" ht="15.75" thickBot="1">
      <c r="A23" s="1" t="s">
        <v>4</v>
      </c>
      <c r="C23" s="6">
        <f>SUM(C19:C22)</f>
        <v>156.4</v>
      </c>
      <c r="D23" s="16">
        <f>SUM(D19:D22)</f>
        <v>1</v>
      </c>
    </row>
    <row r="24" spans="1:9" s="1" customFormat="1" ht="15.75" thickTop="1">
      <c r="D24" s="3"/>
    </row>
    <row r="25" spans="1:9" s="1" customFormat="1" ht="15">
      <c r="A25" s="20" t="s">
        <v>10</v>
      </c>
      <c r="B25" s="20"/>
      <c r="C25" s="21">
        <f>D20+D21+D22</f>
        <v>0.74680306905370841</v>
      </c>
      <c r="D25" s="22"/>
      <c r="E25" s="12">
        <f>E17*C25</f>
        <v>2113.8260869565215</v>
      </c>
    </row>
    <row r="26" spans="1:9" s="1" customFormat="1" ht="15">
      <c r="D26" s="3"/>
    </row>
    <row r="27" spans="1:9" ht="15">
      <c r="A27" s="1" t="s">
        <v>15</v>
      </c>
      <c r="D27" s="3">
        <v>26.5</v>
      </c>
    </row>
    <row r="28" spans="1:9" ht="15">
      <c r="A28" s="1" t="s">
        <v>22</v>
      </c>
      <c r="D28" s="10">
        <f>25*D27</f>
        <v>662.5</v>
      </c>
      <c r="I28" s="13"/>
    </row>
    <row r="30" spans="1:9" ht="15">
      <c r="A30" s="1" t="s">
        <v>23</v>
      </c>
      <c r="E30" s="12">
        <f>E12+E25</f>
        <v>3149.9359524273736</v>
      </c>
    </row>
    <row r="31" spans="1:9" ht="15">
      <c r="A31" s="1" t="s">
        <v>21</v>
      </c>
      <c r="E31" s="19">
        <f>E30-D28</f>
        <v>2487.4359524273736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Sones</dc:creator>
  <cp:lastModifiedBy>Lois Sones</cp:lastModifiedBy>
  <cp:lastPrinted>2024-09-14T03:31:38Z</cp:lastPrinted>
  <dcterms:created xsi:type="dcterms:W3CDTF">2024-09-10T18:40:01Z</dcterms:created>
  <dcterms:modified xsi:type="dcterms:W3CDTF">2024-09-17T16:58:45Z</dcterms:modified>
</cp:coreProperties>
</file>